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40" yWindow="420" windowWidth="12015" windowHeight="11730" tabRatio="698" firstSheet="3" activeTab="8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<sst xmlns="http://schemas.openxmlformats.org/spreadsheetml/2006/main" count="936" uniqueCount="70">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</sst>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2" fillId="34" borderId="10" xfId="0" applyFont="1" applyFill="1" applyBorder="1" applyAlignment="1">
      <alignment wrapText="1"/>
    </xf>
    <xf numFmtId="200" fontId="1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0" fillId="34" borderId="0" xfId="0" applyNumberFormat="1" applyFill="1" applyAlignment="1">
      <alignment/>
    </xf>
    <xf numFmtId="200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52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53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53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4" sqref="B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56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89" sqref="AG8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58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61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64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2" sqref="B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67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172033.74549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143867.49548999997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.7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.7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45" customFormat="1" ht="15" customHeight="1">
      <c r="A33" s="143" t="s">
        <v>8</v>
      </c>
      <c r="B33" s="144">
        <v>2206</v>
      </c>
      <c r="C33" s="144">
        <v>1923.49</v>
      </c>
      <c r="D33" s="144"/>
      <c r="E33" s="144"/>
      <c r="F33" s="144"/>
      <c r="G33" s="144"/>
      <c r="H33" s="144"/>
      <c r="I33" s="144"/>
      <c r="J33" s="144">
        <v>50</v>
      </c>
      <c r="K33" s="144"/>
      <c r="L33" s="144">
        <v>85.8</v>
      </c>
      <c r="M33" s="144"/>
      <c r="N33" s="144">
        <v>1.8</v>
      </c>
      <c r="O33" s="144"/>
      <c r="P33" s="144">
        <v>136</v>
      </c>
      <c r="Q33" s="144"/>
      <c r="R33" s="144"/>
      <c r="S33" s="144"/>
      <c r="T33" s="144">
        <v>93.7</v>
      </c>
      <c r="U33" s="144">
        <f>2.7</f>
        <v>2.7</v>
      </c>
      <c r="V33" s="144">
        <v>167.9</v>
      </c>
      <c r="W33" s="144"/>
      <c r="X33" s="144">
        <v>8.7</v>
      </c>
      <c r="Y33" s="144"/>
      <c r="Z33" s="144"/>
      <c r="AA33" s="144"/>
      <c r="AB33" s="144"/>
      <c r="AC33" s="144"/>
      <c r="AD33" s="144"/>
      <c r="AE33" s="144"/>
      <c r="AF33" s="144">
        <f t="shared" si="1"/>
        <v>546.6</v>
      </c>
      <c r="AG33" s="144">
        <f aca="true" t="shared" si="6" ref="AG33:AG38">B33+C33-AF33</f>
        <v>3582.89</v>
      </c>
    </row>
    <row r="34" spans="1:33" s="145" customFormat="1" ht="15.75">
      <c r="A34" s="146" t="s">
        <v>5</v>
      </c>
      <c r="B34" s="144">
        <v>283.62</v>
      </c>
      <c r="C34" s="144">
        <v>55.69999999999999</v>
      </c>
      <c r="D34" s="144"/>
      <c r="E34" s="144"/>
      <c r="F34" s="144"/>
      <c r="G34" s="144"/>
      <c r="H34" s="144"/>
      <c r="I34" s="144"/>
      <c r="J34" s="144"/>
      <c r="K34" s="144"/>
      <c r="L34" s="144">
        <v>83.9</v>
      </c>
      <c r="M34" s="144"/>
      <c r="N34" s="144"/>
      <c r="O34" s="144"/>
      <c r="P34" s="144"/>
      <c r="Q34" s="144"/>
      <c r="R34" s="144"/>
      <c r="S34" s="144"/>
      <c r="T34" s="144"/>
      <c r="U34" s="144"/>
      <c r="V34" s="144">
        <v>167.9</v>
      </c>
      <c r="W34" s="144"/>
      <c r="X34" s="144"/>
      <c r="Y34" s="144"/>
      <c r="Z34" s="144"/>
      <c r="AA34" s="144"/>
      <c r="AB34" s="144"/>
      <c r="AC34" s="144"/>
      <c r="AD34" s="144"/>
      <c r="AE34" s="144"/>
      <c r="AF34" s="144">
        <f t="shared" si="1"/>
        <v>251.8</v>
      </c>
      <c r="AG34" s="144">
        <f t="shared" si="6"/>
        <v>87.51999999999998</v>
      </c>
    </row>
    <row r="35" spans="1:33" s="145" customFormat="1" ht="15.75">
      <c r="A35" s="146" t="s">
        <v>1</v>
      </c>
      <c r="B35" s="144">
        <v>97.486</v>
      </c>
      <c r="C35" s="144">
        <v>168.59999999999997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>
        <v>93.7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>
        <f t="shared" si="1"/>
        <v>93.7</v>
      </c>
      <c r="AG35" s="144">
        <f t="shared" si="6"/>
        <v>172.38599999999997</v>
      </c>
    </row>
    <row r="36" spans="1:33" s="145" customFormat="1" ht="15.75">
      <c r="A36" s="146" t="s">
        <v>2</v>
      </c>
      <c r="B36" s="147">
        <v>3</v>
      </c>
      <c r="C36" s="144">
        <v>17.7</v>
      </c>
      <c r="D36" s="144"/>
      <c r="E36" s="144"/>
      <c r="F36" s="144"/>
      <c r="G36" s="144"/>
      <c r="H36" s="144"/>
      <c r="I36" s="144"/>
      <c r="J36" s="144"/>
      <c r="K36" s="144"/>
      <c r="L36" s="144">
        <v>0.1</v>
      </c>
      <c r="M36" s="144"/>
      <c r="N36" s="144"/>
      <c r="O36" s="144"/>
      <c r="P36" s="144"/>
      <c r="Q36" s="144"/>
      <c r="R36" s="144"/>
      <c r="S36" s="144"/>
      <c r="T36" s="144"/>
      <c r="U36" s="144">
        <v>2.2</v>
      </c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>
        <f t="shared" si="1"/>
        <v>2.3000000000000003</v>
      </c>
      <c r="AG36" s="144">
        <f t="shared" si="6"/>
        <v>18.4</v>
      </c>
    </row>
    <row r="37" spans="1:33" s="145" customFormat="1" ht="15.75">
      <c r="A37" s="146" t="s">
        <v>16</v>
      </c>
      <c r="B37" s="144">
        <v>1496.964</v>
      </c>
      <c r="C37" s="144">
        <v>1633.1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>
        <v>136</v>
      </c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>
        <f t="shared" si="1"/>
        <v>136</v>
      </c>
      <c r="AG37" s="144">
        <f t="shared" si="6"/>
        <v>2994.064</v>
      </c>
    </row>
    <row r="38" spans="1:33" s="145" customFormat="1" ht="15.75" hidden="1">
      <c r="A38" s="146" t="s">
        <v>15</v>
      </c>
      <c r="B38" s="144"/>
      <c r="C38" s="144">
        <v>0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>
        <f t="shared" si="1"/>
        <v>0</v>
      </c>
      <c r="AG38" s="144">
        <f t="shared" si="6"/>
        <v>0</v>
      </c>
    </row>
    <row r="39" spans="1:33" s="145" customFormat="1" ht="15.75">
      <c r="A39" s="146" t="s">
        <v>23</v>
      </c>
      <c r="B39" s="144">
        <f aca="true" t="shared" si="7" ref="B39:AD39">B33-B34-B36-B38-B37-B35</f>
        <v>324.9300000000002</v>
      </c>
      <c r="C39" s="144">
        <f t="shared" si="7"/>
        <v>48.39000000000004</v>
      </c>
      <c r="D39" s="144">
        <f t="shared" si="7"/>
        <v>0</v>
      </c>
      <c r="E39" s="144">
        <f t="shared" si="7"/>
        <v>0</v>
      </c>
      <c r="F39" s="144">
        <f t="shared" si="7"/>
        <v>0</v>
      </c>
      <c r="G39" s="144">
        <f t="shared" si="7"/>
        <v>0</v>
      </c>
      <c r="H39" s="144">
        <f t="shared" si="7"/>
        <v>0</v>
      </c>
      <c r="I39" s="144">
        <f t="shared" si="7"/>
        <v>0</v>
      </c>
      <c r="J39" s="144">
        <f t="shared" si="7"/>
        <v>50</v>
      </c>
      <c r="K39" s="144">
        <f t="shared" si="7"/>
        <v>0</v>
      </c>
      <c r="L39" s="144">
        <f t="shared" si="7"/>
        <v>1.7999999999999914</v>
      </c>
      <c r="M39" s="144">
        <f t="shared" si="7"/>
        <v>0</v>
      </c>
      <c r="N39" s="144">
        <f t="shared" si="7"/>
        <v>1.8</v>
      </c>
      <c r="O39" s="144">
        <f t="shared" si="7"/>
        <v>0</v>
      </c>
      <c r="P39" s="144">
        <f t="shared" si="7"/>
        <v>0</v>
      </c>
      <c r="Q39" s="144">
        <f t="shared" si="7"/>
        <v>0</v>
      </c>
      <c r="R39" s="144">
        <f t="shared" si="7"/>
        <v>0</v>
      </c>
      <c r="S39" s="144">
        <f t="shared" si="7"/>
        <v>0</v>
      </c>
      <c r="T39" s="144">
        <f t="shared" si="7"/>
        <v>0</v>
      </c>
      <c r="U39" s="144">
        <f t="shared" si="7"/>
        <v>0.5</v>
      </c>
      <c r="V39" s="144">
        <f t="shared" si="7"/>
        <v>0</v>
      </c>
      <c r="W39" s="144">
        <f t="shared" si="7"/>
        <v>0</v>
      </c>
      <c r="X39" s="144">
        <f t="shared" si="7"/>
        <v>8.7</v>
      </c>
      <c r="Y39" s="144">
        <f t="shared" si="7"/>
        <v>0</v>
      </c>
      <c r="Z39" s="144">
        <f t="shared" si="7"/>
        <v>0</v>
      </c>
      <c r="AA39" s="144">
        <f t="shared" si="7"/>
        <v>0</v>
      </c>
      <c r="AB39" s="144">
        <f t="shared" si="7"/>
        <v>0</v>
      </c>
      <c r="AC39" s="144">
        <f t="shared" si="7"/>
        <v>0</v>
      </c>
      <c r="AD39" s="144">
        <f t="shared" si="7"/>
        <v>0</v>
      </c>
      <c r="AE39" s="144"/>
      <c r="AF39" s="144">
        <f t="shared" si="1"/>
        <v>62.79999999999998</v>
      </c>
      <c r="AG39" s="144">
        <f>AG33-AG34-AG36-AG38-AG35-AG37</f>
        <v>310.52</v>
      </c>
    </row>
    <row r="40" spans="1:33" s="145" customFormat="1" ht="15" customHeight="1">
      <c r="A40" s="143" t="s">
        <v>29</v>
      </c>
      <c r="B40" s="144">
        <v>1126.8</v>
      </c>
      <c r="C40" s="144">
        <v>119</v>
      </c>
      <c r="D40" s="144"/>
      <c r="E40" s="144"/>
      <c r="F40" s="144"/>
      <c r="G40" s="144"/>
      <c r="H40" s="144"/>
      <c r="I40" s="144">
        <v>3.8</v>
      </c>
      <c r="J40" s="144"/>
      <c r="K40" s="144"/>
      <c r="L40" s="144">
        <v>389.3</v>
      </c>
      <c r="M40" s="144"/>
      <c r="N40" s="144"/>
      <c r="O40" s="144"/>
      <c r="P40" s="144"/>
      <c r="Q40" s="144"/>
      <c r="R40" s="144"/>
      <c r="S40" s="144"/>
      <c r="T40" s="144"/>
      <c r="U40" s="144"/>
      <c r="V40" s="144">
        <v>707.6</v>
      </c>
      <c r="W40" s="144">
        <v>15</v>
      </c>
      <c r="X40" s="144"/>
      <c r="Y40" s="144"/>
      <c r="Z40" s="144"/>
      <c r="AA40" s="144"/>
      <c r="AB40" s="144"/>
      <c r="AC40" s="144"/>
      <c r="AD40" s="144"/>
      <c r="AE40" s="144"/>
      <c r="AF40" s="144">
        <f t="shared" si="1"/>
        <v>1115.7</v>
      </c>
      <c r="AG40" s="144">
        <f aca="true" t="shared" si="8" ref="AG40:AG45">B40+C40-AF40</f>
        <v>130.0999999999999</v>
      </c>
    </row>
    <row r="41" spans="1:34" s="145" customFormat="1" ht="15.75">
      <c r="A41" s="146" t="s">
        <v>5</v>
      </c>
      <c r="B41" s="144">
        <v>1078.186</v>
      </c>
      <c r="C41" s="144">
        <v>35.899999999999864</v>
      </c>
      <c r="D41" s="144"/>
      <c r="E41" s="144"/>
      <c r="F41" s="144"/>
      <c r="G41" s="144"/>
      <c r="H41" s="144"/>
      <c r="I41" s="144"/>
      <c r="J41" s="144"/>
      <c r="K41" s="144"/>
      <c r="L41" s="144">
        <v>367.7</v>
      </c>
      <c r="M41" s="144"/>
      <c r="N41" s="144"/>
      <c r="O41" s="144"/>
      <c r="P41" s="144"/>
      <c r="Q41" s="144"/>
      <c r="R41" s="144"/>
      <c r="S41" s="144"/>
      <c r="T41" s="144"/>
      <c r="U41" s="144"/>
      <c r="V41" s="144">
        <v>697.1</v>
      </c>
      <c r="W41" s="144">
        <v>14.1</v>
      </c>
      <c r="X41" s="144"/>
      <c r="Y41" s="144"/>
      <c r="Z41" s="144"/>
      <c r="AA41" s="144"/>
      <c r="AB41" s="144"/>
      <c r="AC41" s="144"/>
      <c r="AD41" s="144"/>
      <c r="AE41" s="144"/>
      <c r="AF41" s="144">
        <f t="shared" si="1"/>
        <v>1078.8999999999999</v>
      </c>
      <c r="AG41" s="144">
        <f t="shared" si="8"/>
        <v>35.18599999999992</v>
      </c>
      <c r="AH41" s="148"/>
    </row>
    <row r="42" spans="1:33" s="145" customFormat="1" ht="15.75" hidden="1">
      <c r="A42" s="146" t="s">
        <v>3</v>
      </c>
      <c r="B42" s="144"/>
      <c r="C42" s="144">
        <v>0.8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>
        <f t="shared" si="1"/>
        <v>0</v>
      </c>
      <c r="AG42" s="144">
        <f t="shared" si="8"/>
        <v>0.8</v>
      </c>
    </row>
    <row r="43" spans="1:33" s="145" customFormat="1" ht="15.75">
      <c r="A43" s="146" t="s">
        <v>1</v>
      </c>
      <c r="B43" s="144">
        <v>9.6</v>
      </c>
      <c r="C43" s="144">
        <v>14.6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>
        <v>7.1</v>
      </c>
      <c r="W43" s="144"/>
      <c r="X43" s="144"/>
      <c r="Y43" s="144"/>
      <c r="Z43" s="144"/>
      <c r="AA43" s="144"/>
      <c r="AB43" s="144"/>
      <c r="AC43" s="144"/>
      <c r="AD43" s="144"/>
      <c r="AE43" s="144"/>
      <c r="AF43" s="144">
        <f t="shared" si="1"/>
        <v>7.1</v>
      </c>
      <c r="AG43" s="144">
        <f t="shared" si="8"/>
        <v>17.1</v>
      </c>
    </row>
    <row r="44" spans="1:33" s="145" customFormat="1" ht="15.75">
      <c r="A44" s="146" t="s">
        <v>2</v>
      </c>
      <c r="B44" s="144">
        <v>6.33</v>
      </c>
      <c r="C44" s="144">
        <v>51</v>
      </c>
      <c r="D44" s="144"/>
      <c r="E44" s="144"/>
      <c r="F44" s="144"/>
      <c r="G44" s="144"/>
      <c r="H44" s="144"/>
      <c r="I44" s="144">
        <v>0.6</v>
      </c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>
        <v>1.4</v>
      </c>
      <c r="W44" s="144">
        <v>0.5</v>
      </c>
      <c r="X44" s="144"/>
      <c r="Y44" s="144"/>
      <c r="Z44" s="144"/>
      <c r="AA44" s="144"/>
      <c r="AB44" s="144"/>
      <c r="AC44" s="144"/>
      <c r="AD44" s="144"/>
      <c r="AE44" s="144"/>
      <c r="AF44" s="144">
        <f t="shared" si="1"/>
        <v>2.5</v>
      </c>
      <c r="AG44" s="144">
        <f t="shared" si="8"/>
        <v>54.83</v>
      </c>
    </row>
    <row r="45" spans="1:33" s="145" customFormat="1" ht="15.75" hidden="1">
      <c r="A45" s="146" t="s">
        <v>15</v>
      </c>
      <c r="B45" s="144"/>
      <c r="C45" s="144">
        <v>0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>
        <f t="shared" si="1"/>
        <v>0</v>
      </c>
      <c r="AG45" s="144">
        <f t="shared" si="8"/>
        <v>0</v>
      </c>
    </row>
    <row r="46" spans="1:33" s="145" customFormat="1" ht="15.75">
      <c r="A46" s="146" t="s">
        <v>23</v>
      </c>
      <c r="B46" s="144">
        <f aca="true" t="shared" si="9" ref="B46:AD46">B40-B41-B42-B43-B44-B45</f>
        <v>32.68400000000003</v>
      </c>
      <c r="C46" s="144">
        <f t="shared" si="9"/>
        <v>16.700000000000145</v>
      </c>
      <c r="D46" s="144">
        <f t="shared" si="9"/>
        <v>0</v>
      </c>
      <c r="E46" s="144">
        <f t="shared" si="9"/>
        <v>0</v>
      </c>
      <c r="F46" s="144">
        <f t="shared" si="9"/>
        <v>0</v>
      </c>
      <c r="G46" s="144">
        <f t="shared" si="9"/>
        <v>0</v>
      </c>
      <c r="H46" s="144">
        <f t="shared" si="9"/>
        <v>0</v>
      </c>
      <c r="I46" s="144">
        <f t="shared" si="9"/>
        <v>3.1999999999999997</v>
      </c>
      <c r="J46" s="144">
        <f t="shared" si="9"/>
        <v>0</v>
      </c>
      <c r="K46" s="144">
        <f t="shared" si="9"/>
        <v>0</v>
      </c>
      <c r="L46" s="144">
        <f t="shared" si="9"/>
        <v>21.600000000000023</v>
      </c>
      <c r="M46" s="144">
        <f t="shared" si="9"/>
        <v>0</v>
      </c>
      <c r="N46" s="144">
        <f t="shared" si="9"/>
        <v>0</v>
      </c>
      <c r="O46" s="144">
        <f t="shared" si="9"/>
        <v>0</v>
      </c>
      <c r="P46" s="144">
        <f t="shared" si="9"/>
        <v>0</v>
      </c>
      <c r="Q46" s="144">
        <f t="shared" si="9"/>
        <v>0</v>
      </c>
      <c r="R46" s="144">
        <f t="shared" si="9"/>
        <v>0</v>
      </c>
      <c r="S46" s="144">
        <f t="shared" si="9"/>
        <v>0</v>
      </c>
      <c r="T46" s="144">
        <f t="shared" si="9"/>
        <v>0</v>
      </c>
      <c r="U46" s="144">
        <f t="shared" si="9"/>
        <v>0</v>
      </c>
      <c r="V46" s="144">
        <f t="shared" si="9"/>
        <v>2.0000000000000004</v>
      </c>
      <c r="W46" s="144">
        <f t="shared" si="9"/>
        <v>0.40000000000000036</v>
      </c>
      <c r="X46" s="144">
        <f t="shared" si="9"/>
        <v>0</v>
      </c>
      <c r="Y46" s="144">
        <f t="shared" si="9"/>
        <v>0</v>
      </c>
      <c r="Z46" s="144">
        <f t="shared" si="9"/>
        <v>0</v>
      </c>
      <c r="AA46" s="144">
        <f t="shared" si="9"/>
        <v>0</v>
      </c>
      <c r="AB46" s="144">
        <f t="shared" si="9"/>
        <v>0</v>
      </c>
      <c r="AC46" s="144">
        <f t="shared" si="9"/>
        <v>0</v>
      </c>
      <c r="AD46" s="144">
        <f t="shared" si="9"/>
        <v>0</v>
      </c>
      <c r="AE46" s="144"/>
      <c r="AF46" s="144">
        <f t="shared" si="1"/>
        <v>27.200000000000024</v>
      </c>
      <c r="AG46" s="144">
        <f>AG40-AG41-AG42-AG43-AG44-AG45</f>
        <v>22.183999999999983</v>
      </c>
    </row>
    <row r="47" spans="1:33" s="145" customFormat="1" ht="17.25" customHeight="1">
      <c r="A47" s="143" t="s">
        <v>43</v>
      </c>
      <c r="B47" s="149">
        <v>845.4042299999967</v>
      </c>
      <c r="C47" s="144">
        <v>1303.9899999999998</v>
      </c>
      <c r="D47" s="144"/>
      <c r="E47" s="150">
        <v>45.1</v>
      </c>
      <c r="F47" s="150">
        <v>20.5</v>
      </c>
      <c r="G47" s="150">
        <v>127.1</v>
      </c>
      <c r="H47" s="150">
        <v>4.6</v>
      </c>
      <c r="I47" s="150">
        <v>64.3</v>
      </c>
      <c r="J47" s="150"/>
      <c r="K47" s="150">
        <v>36.4</v>
      </c>
      <c r="L47" s="150">
        <f>328.8-1.6</f>
        <v>327.2</v>
      </c>
      <c r="M47" s="150">
        <v>12.7</v>
      </c>
      <c r="N47" s="150"/>
      <c r="O47" s="150"/>
      <c r="P47" s="150">
        <v>69.9</v>
      </c>
      <c r="Q47" s="150"/>
      <c r="R47" s="150">
        <v>12</v>
      </c>
      <c r="S47" s="150"/>
      <c r="T47" s="150"/>
      <c r="U47" s="150">
        <f>57.5</f>
        <v>57.5</v>
      </c>
      <c r="V47" s="150">
        <v>10.1</v>
      </c>
      <c r="W47" s="150">
        <v>29.2</v>
      </c>
      <c r="X47" s="150"/>
      <c r="Y47" s="150"/>
      <c r="Z47" s="150"/>
      <c r="AA47" s="150"/>
      <c r="AB47" s="150"/>
      <c r="AC47" s="150"/>
      <c r="AD47" s="150"/>
      <c r="AE47" s="150"/>
      <c r="AF47" s="144">
        <f t="shared" si="1"/>
        <v>816.6</v>
      </c>
      <c r="AG47" s="144">
        <f>B47+C47-AF47</f>
        <v>1332.7942299999963</v>
      </c>
    </row>
    <row r="48" spans="1:33" s="145" customFormat="1" ht="15.75">
      <c r="A48" s="146" t="s">
        <v>5</v>
      </c>
      <c r="B48" s="144">
        <v>36.375</v>
      </c>
      <c r="C48" s="144">
        <v>70.4</v>
      </c>
      <c r="D48" s="144"/>
      <c r="E48" s="150"/>
      <c r="F48" s="150"/>
      <c r="G48" s="150"/>
      <c r="H48" s="150"/>
      <c r="I48" s="150"/>
      <c r="J48" s="150"/>
      <c r="K48" s="150">
        <v>30.9</v>
      </c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>
        <v>10.3</v>
      </c>
      <c r="X48" s="150"/>
      <c r="Y48" s="150"/>
      <c r="Z48" s="150"/>
      <c r="AA48" s="150"/>
      <c r="AB48" s="150"/>
      <c r="AC48" s="150"/>
      <c r="AD48" s="150"/>
      <c r="AE48" s="150"/>
      <c r="AF48" s="144">
        <f t="shared" si="1"/>
        <v>41.2</v>
      </c>
      <c r="AG48" s="144">
        <f>B48+C48-AF48</f>
        <v>65.575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</f>
        <v>4294.90226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3671.61226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>
        <v>39.4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4115.2</v>
      </c>
      <c r="AG69" s="130">
        <f aca="true" t="shared" si="16" ref="AG69:AG92">B69+C69-AF69</f>
        <v>533.1390000000001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487.89999999999986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v>166.6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720.4</v>
      </c>
      <c r="AG72" s="130">
        <f t="shared" si="16"/>
        <v>3266.4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.7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172033.74549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143867.49548999997</v>
      </c>
    </row>
    <row r="95" spans="1:33" ht="15.7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.7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110999.21948999999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4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94" sqref="W9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68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1258.350000000013</v>
      </c>
      <c r="AF7" s="54"/>
      <c r="AG7" s="40"/>
    </row>
    <row r="8" spans="1:55" ht="18" customHeight="1">
      <c r="A8" s="47" t="s">
        <v>30</v>
      </c>
      <c r="B8" s="33">
        <f>SUM(E8:AB8)</f>
        <v>120915.16999999998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>
        <v>6167</v>
      </c>
      <c r="V8" s="61">
        <v>5444.2</v>
      </c>
      <c r="W8" s="61">
        <v>4328.2</v>
      </c>
      <c r="X8" s="62"/>
      <c r="Y8" s="62"/>
      <c r="Z8" s="62"/>
      <c r="AA8" s="62"/>
      <c r="AB8" s="61"/>
      <c r="AC8" s="64"/>
      <c r="AD8" s="64"/>
      <c r="AE8" s="65">
        <f>SUM(D8:AD8)+C8-AF9+AF16+AF25</f>
        <v>158425.44000000003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160438.53</v>
      </c>
      <c r="C9" s="104">
        <f aca="true" t="shared" si="0" ref="C9:AD9">C10+C15+C24+C33+C47+C52+C54+C61+C62+C71+C72+C88+C76+C81+C83+C82+C69+C89+C90+C91+C70+C40+C92</f>
        <v>143867.49548999997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3056.4000000000005</v>
      </c>
      <c r="V9" s="68">
        <f t="shared" si="0"/>
        <v>44473.00000000001</v>
      </c>
      <c r="W9" s="68">
        <f t="shared" si="0"/>
        <v>10102.900000000001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131179.7</v>
      </c>
      <c r="AG9" s="69">
        <f>AG10+AG15+AG24+AG33+AG47+AG52+AG54+AG61+AG62+AG71+AG72+AG76+AG88+AG81+AG83+AG82+AG69+AG89+AG91+AG90+AG70+AG40+AG92</f>
        <v>173126.32548999996</v>
      </c>
      <c r="AH9" s="41"/>
      <c r="AI9" s="41"/>
    </row>
    <row r="10" spans="1:34" ht="15.7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>
        <v>4.2</v>
      </c>
      <c r="V10" s="72">
        <v>2151.2</v>
      </c>
      <c r="W10" s="72">
        <v>5814.1</v>
      </c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16392.9</v>
      </c>
      <c r="AG10" s="72">
        <f>B10+C10-AF10</f>
        <v>5433.9000000000015</v>
      </c>
      <c r="AH10" s="18"/>
    </row>
    <row r="11" spans="1:34" ht="15.75">
      <c r="A11" s="3" t="s">
        <v>5</v>
      </c>
      <c r="B11" s="72">
        <f>15580.5+150</f>
        <v>15730.5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>
        <v>1947.8</v>
      </c>
      <c r="W11" s="72">
        <v>5728.1</v>
      </c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14323.800000000001</v>
      </c>
      <c r="AG11" s="72">
        <f>B11+C11-AF11</f>
        <v>3954.5200000000023</v>
      </c>
      <c r="AH11" s="18"/>
    </row>
    <row r="12" spans="1:34" ht="15.7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>
        <v>65.9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94.30000000000001</v>
      </c>
      <c r="AG12" s="72">
        <f>B12+C12-AF12</f>
        <v>277.19999999999993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962.4000000000008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4.2</v>
      </c>
      <c r="V14" s="67">
        <f t="shared" si="2"/>
        <v>137.49999999999986</v>
      </c>
      <c r="W14" s="67">
        <f t="shared" si="2"/>
        <v>86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1974.8000000000002</v>
      </c>
      <c r="AG14" s="72">
        <f>AG10-AG11-AG12-AG13</f>
        <v>1202.1799999999994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>
        <v>700.2</v>
      </c>
      <c r="V15" s="72">
        <f>14138.1+9016.3</f>
        <v>23154.4</v>
      </c>
      <c r="W15" s="72">
        <v>1439.5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39007.200000000004</v>
      </c>
      <c r="AG15" s="72">
        <f aca="true" t="shared" si="3" ref="AG15:AG31">B15+C15-AF15</f>
        <v>32389.46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>
        <v>9016.3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12442.4</v>
      </c>
      <c r="AG16" s="115">
        <f t="shared" si="3"/>
        <v>7229.1</v>
      </c>
      <c r="AH16" s="116"/>
    </row>
    <row r="17" spans="1:34" ht="15.7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>
        <f>14002.4+9016.3</f>
        <v>23018.699999999997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33025.2</v>
      </c>
      <c r="AG17" s="72">
        <f t="shared" si="3"/>
        <v>17006.219999999994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>
        <v>8.2</v>
      </c>
      <c r="V19" s="72"/>
      <c r="W19" s="72">
        <v>1383.7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1912.9</v>
      </c>
      <c r="AG19" s="72">
        <f t="shared" si="3"/>
        <v>6789.1</v>
      </c>
      <c r="AH19" s="18"/>
    </row>
    <row r="20" spans="1:34" ht="15.7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>
        <v>3.6</v>
      </c>
      <c r="V20" s="72">
        <v>1.3</v>
      </c>
      <c r="W20" s="72">
        <v>1.9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705.4999999999999</v>
      </c>
      <c r="AG20" s="72">
        <f t="shared" si="3"/>
        <v>1248.5500000000002</v>
      </c>
      <c r="AH20" s="18"/>
    </row>
    <row r="21" spans="1:34" ht="15.7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>
        <v>295.3</v>
      </c>
      <c r="V21" s="67">
        <v>0.4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603.8000000000001</v>
      </c>
      <c r="AG21" s="72">
        <f t="shared" si="3"/>
        <v>213.5999999999999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393.09999999999997</v>
      </c>
      <c r="V23" s="67">
        <f t="shared" si="4"/>
        <v>134.00000000000435</v>
      </c>
      <c r="W23" s="67">
        <f t="shared" si="4"/>
        <v>53.899999999999956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2759.8000000000043</v>
      </c>
      <c r="AG23" s="72">
        <f>B23+C23-AF23</f>
        <v>7030.581000000004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>
        <v>657.3</v>
      </c>
      <c r="V24" s="72">
        <f>8394.8+4603.2</f>
        <v>12998</v>
      </c>
      <c r="W24" s="72">
        <v>59.8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26630.6</v>
      </c>
      <c r="AG24" s="72">
        <f t="shared" si="3"/>
        <v>12519.399999999987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>
        <v>443.1</v>
      </c>
      <c r="V25" s="76">
        <v>4603.2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15735</v>
      </c>
      <c r="AG25" s="115">
        <f t="shared" si="3"/>
        <v>267.8999999999978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657.3</v>
      </c>
      <c r="V32" s="67">
        <f t="shared" si="5"/>
        <v>12998</v>
      </c>
      <c r="W32" s="67">
        <f t="shared" si="5"/>
        <v>59.8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26630.6</v>
      </c>
      <c r="AG32" s="72">
        <f>AG24</f>
        <v>12519.399999999987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>
        <v>643.4</v>
      </c>
      <c r="V33" s="72">
        <v>654</v>
      </c>
      <c r="W33" s="72">
        <v>1151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2994.2</v>
      </c>
      <c r="AG33" s="72">
        <f aca="true" t="shared" si="6" ref="AG33:AG38">B33+C33-AF33</f>
        <v>2614.49</v>
      </c>
    </row>
    <row r="34" spans="1:33" ht="15.7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>
        <v>65</v>
      </c>
      <c r="V34" s="72">
        <v>68.5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218.8</v>
      </c>
      <c r="AG34" s="72">
        <f t="shared" si="6"/>
        <v>115.11999999999995</v>
      </c>
    </row>
    <row r="35" spans="1:33" ht="15.7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.7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>
        <v>1.2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3.5</v>
      </c>
      <c r="AG36" s="72">
        <f t="shared" si="6"/>
        <v>17.9</v>
      </c>
    </row>
    <row r="37" spans="1:33" ht="15.7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>
        <v>578.4</v>
      </c>
      <c r="V37" s="67">
        <v>584</v>
      </c>
      <c r="W37" s="67">
        <v>1151</v>
      </c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2596.9</v>
      </c>
      <c r="AG37" s="72">
        <f t="shared" si="6"/>
        <v>2133.664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0.2999999999999545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4.599999999999954</v>
      </c>
      <c r="AG39" s="72">
        <f>AG33-AG34-AG36-AG38-AG35-AG37</f>
        <v>345.8199999999997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>
        <v>611.9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996.3</v>
      </c>
      <c r="AG40" s="72">
        <f aca="true" t="shared" si="8" ref="AG40:AG45">B40+C40-AF40</f>
        <v>237.62999999999988</v>
      </c>
    </row>
    <row r="41" spans="1:34" ht="15.7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>
        <v>599.6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958.7</v>
      </c>
      <c r="AG41" s="72">
        <f t="shared" si="8"/>
        <v>142.48599999999988</v>
      </c>
      <c r="AH41" s="6"/>
    </row>
    <row r="42" spans="1:33" ht="15.7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>
        <v>0.7</v>
      </c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>
        <v>4.5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9.8</v>
      </c>
      <c r="AG44" s="72">
        <f t="shared" si="8"/>
        <v>51.629999999999995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7.099999999999955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27.09999999999991</v>
      </c>
      <c r="AG46" s="72">
        <f>AG40-AG41-AG42-AG43-AG44-AG45</f>
        <v>26.31400000000002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>
        <v>32.4</v>
      </c>
      <c r="V47" s="79"/>
      <c r="W47" s="79">
        <v>35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704.4999999999999</v>
      </c>
      <c r="AG47" s="72">
        <f>B47+C47-AF47</f>
        <v>1381.2942299999963</v>
      </c>
    </row>
    <row r="48" spans="1:33" ht="15.7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>
        <v>19.5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39.4</v>
      </c>
      <c r="AG48" s="72">
        <f>B48+C48-AF48</f>
        <v>62.574999999999996</v>
      </c>
    </row>
    <row r="49" spans="1:33" ht="15.7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>
        <v>29.9</v>
      </c>
      <c r="V49" s="67"/>
      <c r="W49" s="67">
        <v>10.9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510.4</v>
      </c>
      <c r="AG49" s="72">
        <f>B49+C49-AF49</f>
        <v>808.6720000000001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2.5</v>
      </c>
      <c r="V51" s="67">
        <f t="shared" si="10"/>
        <v>0</v>
      </c>
      <c r="W51" s="67">
        <f t="shared" si="10"/>
        <v>4.6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154.7</v>
      </c>
      <c r="AG51" s="72">
        <f>AG47-AG49-AG48</f>
        <v>510.0472299999962</v>
      </c>
    </row>
    <row r="52" spans="1:33" ht="15" customHeight="1">
      <c r="A52" s="4" t="s">
        <v>0</v>
      </c>
      <c r="B52" s="72">
        <v>5387.3</v>
      </c>
      <c r="C52" s="72">
        <v>3671.61226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v>48.3</v>
      </c>
      <c r="S52" s="72"/>
      <c r="T52" s="72"/>
      <c r="U52" s="72"/>
      <c r="V52" s="72">
        <v>729.5</v>
      </c>
      <c r="W52" s="72">
        <v>1007.4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3776.5</v>
      </c>
      <c r="AG52" s="72">
        <f aca="true" t="shared" si="11" ref="AG52:AG59">B52+C52-AF52</f>
        <v>5282.412260000001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>
        <v>729.6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947.8000000000001</v>
      </c>
      <c r="AG53" s="72">
        <f t="shared" si="11"/>
        <v>239.30100000000004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>
        <v>9.1</v>
      </c>
      <c r="V54" s="72">
        <v>600.6</v>
      </c>
      <c r="W54" s="72">
        <v>13.5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1645.9</v>
      </c>
      <c r="AG54" s="72">
        <f t="shared" si="11"/>
        <v>1502.44</v>
      </c>
      <c r="AH54" s="6"/>
    </row>
    <row r="55" spans="1:34" ht="15.7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475.8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994.9000000000001</v>
      </c>
      <c r="AG55" s="72">
        <f t="shared" si="11"/>
        <v>368.2069999999999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>
        <v>5.5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18.299999999999997</v>
      </c>
      <c r="AG57" s="72">
        <f t="shared" si="11"/>
        <v>46.536000000000115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3.5999999999999996</v>
      </c>
      <c r="V60" s="67">
        <f t="shared" si="12"/>
        <v>124.80000000000001</v>
      </c>
      <c r="W60" s="67">
        <f t="shared" si="12"/>
        <v>13.5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632.7</v>
      </c>
      <c r="AG60" s="72">
        <f>AG54-AG55-AG57-AG59-AG56-AG58</f>
        <v>1087.6970000000001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>
        <v>1.5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41.6</v>
      </c>
      <c r="AG61" s="72">
        <f aca="true" t="shared" si="14" ref="AG61:AG67">B61+C61-AF61</f>
        <v>796.4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>
        <v>163.3</v>
      </c>
      <c r="V62" s="72">
        <v>551.9</v>
      </c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1955.1</v>
      </c>
      <c r="AG62" s="72">
        <f t="shared" si="14"/>
        <v>4543</v>
      </c>
    </row>
    <row r="63" spans="1:34" ht="15.7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550.5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909.3</v>
      </c>
      <c r="AG63" s="72">
        <f t="shared" si="14"/>
        <v>1341.4040000000007</v>
      </c>
      <c r="AH63" s="121"/>
    </row>
    <row r="64" spans="1:34" ht="15.75">
      <c r="A64" s="3" t="s">
        <v>3</v>
      </c>
      <c r="B64" s="72">
        <v>1.4</v>
      </c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1.4</v>
      </c>
      <c r="AH64" s="6"/>
    </row>
    <row r="65" spans="1:34" ht="15.7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.7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>
        <v>0</v>
      </c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1953.9</v>
      </c>
      <c r="C68" s="72">
        <v>1902.9509999999996</v>
      </c>
      <c r="D68" s="67">
        <f aca="true" t="shared" si="15" ref="D68:AD68">D62-D63-D66-D67-D65-D64</f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163.3</v>
      </c>
      <c r="V68" s="67">
        <f t="shared" si="15"/>
        <v>1.3999999999999773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909.4999999999999</v>
      </c>
      <c r="AG68" s="72">
        <f>AG62-AG63-AG66-AG67-AG65-AG64</f>
        <v>2947.350999999999</v>
      </c>
    </row>
    <row r="69" spans="1:33" ht="31.5">
      <c r="A69" s="4" t="s">
        <v>45</v>
      </c>
      <c r="B69" s="72">
        <f>4363.7+800</f>
        <v>5163.7</v>
      </c>
      <c r="C69" s="72">
        <v>533.1390000000001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18.238999999999578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1102.5</v>
      </c>
      <c r="C71" s="80">
        <v>487.89999999999986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1590.3999999999999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3266.4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>
        <v>214.8</v>
      </c>
      <c r="V72" s="72">
        <f>7.4+4.3+15.7</f>
        <v>27.4</v>
      </c>
      <c r="W72" s="72">
        <v>18.7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554.5000000000001</v>
      </c>
      <c r="AG72" s="130">
        <f t="shared" si="16"/>
        <v>3714.1000000000004</v>
      </c>
      <c r="AH72" s="86">
        <f>AG72+AG69+AG76</f>
        <v>3851.899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7.4</v>
      </c>
      <c r="AG75" s="130">
        <f t="shared" si="16"/>
        <v>281.90000000000003</v>
      </c>
    </row>
    <row r="76" spans="1:35" s="11" customFormat="1" ht="15.7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>
        <v>19.8</v>
      </c>
      <c r="V76" s="79">
        <v>86.3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182.3</v>
      </c>
      <c r="AG76" s="130">
        <f t="shared" si="16"/>
        <v>119.55999999999989</v>
      </c>
      <c r="AI76" s="128"/>
    </row>
    <row r="77" spans="1:33" s="11" customFormat="1" ht="15.7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>
        <v>85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137.9</v>
      </c>
      <c r="AG77" s="130">
        <f t="shared" si="16"/>
        <v>11.299999999999983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>
        <v>3388.1</v>
      </c>
      <c r="W89" s="67">
        <v>562.4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8282.5</v>
      </c>
      <c r="AG89" s="72">
        <f t="shared" si="16"/>
        <v>1877.8999999999978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72">
        <f t="shared" si="16"/>
        <v>1173.1000000000004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58304.2-6471.6-100+1641.8</f>
        <v>53374.4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>
        <v>131.6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19990.8</v>
      </c>
      <c r="AG92" s="72">
        <f t="shared" si="16"/>
        <v>97842.59999999999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160438.53</v>
      </c>
      <c r="C94" s="132">
        <f t="shared" si="17"/>
        <v>143867.49548999997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3056.4000000000005</v>
      </c>
      <c r="V94" s="83">
        <f t="shared" si="17"/>
        <v>44473.00000000001</v>
      </c>
      <c r="W94" s="83">
        <f t="shared" si="17"/>
        <v>10102.900000000001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131179.7</v>
      </c>
      <c r="AG94" s="84">
        <f>AG10+AG15+AG24+AG33+AG47+AG52+AG54+AG61+AG62+AG69+AG71+AG72+AG76+AG81+AG82+AG83+AG88+AG89+AG90+AG91+AG70+AG40+AG92</f>
        <v>173126.32548999996</v>
      </c>
    </row>
    <row r="95" spans="1:33" ht="15.75">
      <c r="A95" s="3" t="s">
        <v>5</v>
      </c>
      <c r="B95" s="22">
        <f>B11+B17+B26+B34+B55+B63+B73+B41+B77+B48</f>
        <v>45071.4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664.6</v>
      </c>
      <c r="V95" s="67">
        <f t="shared" si="18"/>
        <v>26146.299999999996</v>
      </c>
      <c r="W95" s="67">
        <f t="shared" si="18"/>
        <v>5747.6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50607.99999999999</v>
      </c>
      <c r="AG95" s="71">
        <f>B95+C95-AF95</f>
        <v>23001.832000000002</v>
      </c>
    </row>
    <row r="96" spans="1:33" ht="15.7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13.6</v>
      </c>
      <c r="V96" s="67">
        <f t="shared" si="19"/>
        <v>68.4</v>
      </c>
      <c r="W96" s="67">
        <f t="shared" si="19"/>
        <v>731.5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1854.5</v>
      </c>
      <c r="AG96" s="71">
        <f>B96+C96-AF96</f>
        <v>2538.862000000001</v>
      </c>
    </row>
    <row r="97" spans="1:33" ht="15.75">
      <c r="A97" s="3" t="s">
        <v>3</v>
      </c>
      <c r="B97" s="22">
        <f aca="true" t="shared" si="20" ref="B97:AA97">B18+B27+B42+B64+B78</f>
        <v>1.4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11</v>
      </c>
    </row>
    <row r="98" spans="1:33" ht="15.7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8.2</v>
      </c>
      <c r="V98" s="67">
        <f t="shared" si="21"/>
        <v>0</v>
      </c>
      <c r="W98" s="67">
        <f t="shared" si="21"/>
        <v>1383.7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2097.3</v>
      </c>
      <c r="AG98" s="71">
        <f>B98+C98-AF98</f>
        <v>6915.585999999998</v>
      </c>
    </row>
    <row r="99" spans="1:33" ht="15.7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903.5999999999999</v>
      </c>
      <c r="V99" s="67">
        <f t="shared" si="22"/>
        <v>591.8</v>
      </c>
      <c r="W99" s="67">
        <f t="shared" si="22"/>
        <v>1161.9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3828.5000000000005</v>
      </c>
      <c r="AG99" s="71">
        <f>B99+C99-AF99</f>
        <v>3437.835999999999</v>
      </c>
    </row>
    <row r="100" spans="1:33" ht="12.75">
      <c r="A100" s="1" t="s">
        <v>35</v>
      </c>
      <c r="B100" s="2">
        <f aca="true" t="shared" si="24" ref="B100:AD100">B94-B95-B96-B97-B98-B99</f>
        <v>107783.53</v>
      </c>
      <c r="C100" s="20">
        <f t="shared" si="24"/>
        <v>102228.37948999996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1465.7000000000012</v>
      </c>
      <c r="V100" s="85">
        <f t="shared" si="24"/>
        <v>17666.50000000001</v>
      </c>
      <c r="W100" s="85">
        <f t="shared" si="24"/>
        <v>1078.2000000000012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72790.70000000001</v>
      </c>
      <c r="AG100" s="85">
        <f>AG94-AG95-AG96-AG97-AG98-AG99</f>
        <v>137221.20948999995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2018-08-27T12:15:47Z</cp:lastPrinted>
  <dcterms:created xsi:type="dcterms:W3CDTF">2002-11-05T08:53:00Z</dcterms:created>
  <dcterms:modified xsi:type="dcterms:W3CDTF">2018-08-30T05:15:58Z</dcterms:modified>
  <cp:category/>
  <cp:version/>
  <cp:contentType/>
  <cp:contentStatus/>
</cp:coreProperties>
</file>